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报价汇总表" sheetId="2" r:id="rId1"/>
    <sheet name="监测清单明细表" sheetId="1" r:id="rId2"/>
  </sheets>
  <definedNames>
    <definedName name="_xlnm.Print_Area" localSheetId="1">监测清单明细表!$A$1:$H$45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<sst xmlns="http://schemas.openxmlformats.org/spreadsheetml/2006/main" count="116" uniqueCount="44">
  <si>
    <t>报价汇总表</t>
  </si>
  <si>
    <t>序号</t>
  </si>
  <si>
    <t>阶段</t>
  </si>
  <si>
    <t>含税报价（元）</t>
  </si>
  <si>
    <t>备注</t>
  </si>
  <si>
    <t>项目监测第一阶段-（基坑土方回填）</t>
  </si>
  <si>
    <t>项目监测第二阶段-（基坑支护抽水、检测、加固阶段）</t>
  </si>
  <si>
    <t>项目监测第三阶段-（基础施工阶段）</t>
  </si>
  <si>
    <t>项目自动化监测-（第二阶段-基坑支护抽水、检测、加固阶段）</t>
  </si>
  <si>
    <t>小计</t>
  </si>
  <si>
    <t>下浮率（%）</t>
  </si>
  <si>
    <t>下浮后最终报价（元）</t>
  </si>
  <si>
    <t>备注：报价包含6%增值税。</t>
  </si>
  <si>
    <t xml:space="preserve"> 项目监测第一阶段-（基坑土方回填）</t>
  </si>
  <si>
    <t>一、监测内容</t>
  </si>
  <si>
    <t>分项内容</t>
  </si>
  <si>
    <t>数量</t>
  </si>
  <si>
    <t>单位</t>
  </si>
  <si>
    <t>监测次数</t>
  </si>
  <si>
    <t>单价（元）</t>
  </si>
  <si>
    <t>合价（元）</t>
  </si>
  <si>
    <t>围护结构顶沉降监测</t>
  </si>
  <si>
    <t>点</t>
  </si>
  <si>
    <t>监测频率：1周1次
监测周期：18个月</t>
  </si>
  <si>
    <t>围护结构顶水平监测</t>
  </si>
  <si>
    <t>地表沉降监测</t>
  </si>
  <si>
    <t>建筑物沉降监测</t>
  </si>
  <si>
    <t>水位观测</t>
  </si>
  <si>
    <t>深层水平位移</t>
  </si>
  <si>
    <t>周边管线竖向位移监测</t>
  </si>
  <si>
    <t>合计（元）</t>
  </si>
  <si>
    <t xml:space="preserve">  项目监测第二阶段-（基坑支护抽水、检测、加固阶段）</t>
  </si>
  <si>
    <t>监测频率：2天1次
监测周期：15个月</t>
  </si>
  <si>
    <t>锚索内力监测</t>
  </si>
  <si>
    <t>组</t>
  </si>
  <si>
    <t xml:space="preserve">  项目监测第三阶段-（基础施工阶段）</t>
  </si>
  <si>
    <t xml:space="preserve">   项目自动化监测-（第二阶段-基坑支护抽水、检测、加固阶段）</t>
  </si>
  <si>
    <t>监测内容</t>
  </si>
  <si>
    <t>解放南路大桥桥墩竖向位移</t>
  </si>
  <si>
    <t>方法：自动化静力水准仪
频率：1天4次</t>
  </si>
  <si>
    <t>台</t>
  </si>
  <si>
    <t>/</t>
  </si>
  <si>
    <t>周边水位</t>
  </si>
  <si>
    <t>方法：自动化水位计
频率：1天4次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</si>
</sst>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_ "/>
    <numFmt numFmtId="178" formatCode="0.00_ "/>
  </numFmts>
  <fonts count="25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8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4" xfId="3" applyNumberFormat="1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H11" sqref="H11"/>
    </sheetView>
  </sheetViews>
  <sheetFormatPr defaultColWidth="9" defaultRowHeight="14.25" outlineLevelCol="3"/>
  <cols>
    <col min="2" max="2" width="61.125" customWidth="1"/>
    <col min="3" max="3" width="18.875" customWidth="1"/>
    <col min="4" max="4" width="11.125" customWidth="1"/>
    <col min="6" max="6" width="12.625"/>
  </cols>
  <sheetData>
    <row r="1" ht="41" customHeight="1" spans="1:4">
      <c r="A1" s="33" t="s">
        <v>0</v>
      </c>
      <c r="B1" s="33"/>
      <c r="C1" s="33"/>
      <c r="D1" s="33"/>
    </row>
    <row r="2" ht="41" customHeight="1" spans="1:4">
      <c r="A2" s="34" t="s">
        <v>1</v>
      </c>
      <c r="B2" s="34" t="s">
        <v>2</v>
      </c>
      <c r="C2" s="34" t="s">
        <v>3</v>
      </c>
      <c r="D2" s="34" t="s">
        <v>4</v>
      </c>
    </row>
    <row r="3" ht="41" customHeight="1" spans="1:4">
      <c r="A3" s="34">
        <v>1</v>
      </c>
      <c r="B3" s="35" t="s">
        <v>5</v>
      </c>
      <c r="C3" s="36">
        <f>监测清单明细表!G11</f>
        <v>680092.92</v>
      </c>
      <c r="D3" s="34"/>
    </row>
    <row r="4" ht="41" customHeight="1" spans="1:4">
      <c r="A4" s="34">
        <v>2</v>
      </c>
      <c r="B4" s="35" t="s">
        <v>6</v>
      </c>
      <c r="C4" s="36">
        <f>监测清单明细表!G23</f>
        <v>2012206.5</v>
      </c>
      <c r="D4" s="34"/>
    </row>
    <row r="5" ht="41" customHeight="1" spans="1:4">
      <c r="A5" s="34">
        <v>3</v>
      </c>
      <c r="B5" s="35" t="s">
        <v>7</v>
      </c>
      <c r="C5" s="36">
        <f>监测清单明细表!G35</f>
        <v>697564.92</v>
      </c>
      <c r="D5" s="34"/>
    </row>
    <row r="6" ht="41" customHeight="1" spans="1:4">
      <c r="A6" s="34">
        <v>4</v>
      </c>
      <c r="B6" s="35" t="s">
        <v>8</v>
      </c>
      <c r="C6" s="36">
        <f>监测清单明细表!G43</f>
        <v>440136</v>
      </c>
      <c r="D6" s="34"/>
    </row>
    <row r="7" ht="41" customHeight="1" spans="1:4">
      <c r="A7" s="34">
        <v>5</v>
      </c>
      <c r="B7" s="37" t="s">
        <v>9</v>
      </c>
      <c r="C7" s="36">
        <f>SUM(C3:C6)</f>
        <v>3830000.34</v>
      </c>
      <c r="D7" s="34"/>
    </row>
    <row r="8" ht="41" customHeight="1" spans="1:4">
      <c r="A8" s="38" t="s">
        <v>10</v>
      </c>
      <c r="B8" s="39"/>
      <c r="C8" s="40"/>
      <c r="D8" s="34"/>
    </row>
    <row r="9" ht="41" customHeight="1" spans="1:4">
      <c r="A9" s="38" t="s">
        <v>11</v>
      </c>
      <c r="B9" s="39"/>
      <c r="C9" s="36">
        <f>C7*(1-C8)</f>
        <v>3830000.34</v>
      </c>
      <c r="D9" s="34"/>
    </row>
    <row r="10" ht="27" customHeight="1" spans="1:4">
      <c r="A10" s="41" t="s">
        <v>12</v>
      </c>
      <c r="B10" s="41"/>
      <c r="C10" s="41"/>
      <c r="D10" s="41"/>
    </row>
  </sheetData>
  <mergeCells count="4">
    <mergeCell ref="A1:D1"/>
    <mergeCell ref="A8:B8"/>
    <mergeCell ref="A9:B9"/>
    <mergeCell ref="A10:D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view="pageBreakPreview" zoomScale="130" zoomScaleNormal="130" workbookViewId="0">
      <selection activeCell="O40" sqref="O40"/>
    </sheetView>
  </sheetViews>
  <sheetFormatPr defaultColWidth="8.9" defaultRowHeight="14.25" outlineLevelCol="7"/>
  <cols>
    <col min="1" max="1" width="4.7" style="3" customWidth="1"/>
    <col min="2" max="2" width="20.2333333333333" style="3" customWidth="1"/>
    <col min="3" max="3" width="5.28333333333333" style="3" customWidth="1"/>
    <col min="4" max="4" width="4.80833333333333" style="3" customWidth="1"/>
    <col min="5" max="5" width="8.04166666666667" style="3" customWidth="1"/>
    <col min="6" max="6" width="11.9166666666667" style="3" customWidth="1"/>
    <col min="7" max="7" width="9.61666666666667" style="3" customWidth="1"/>
    <col min="8" max="8" width="19.9416666666667" style="3" customWidth="1"/>
    <col min="9" max="16380" width="8.9" style="3"/>
  </cols>
  <sheetData>
    <row r="1" ht="25" customHeight="1" spans="1:8">
      <c r="A1" s="4" t="s">
        <v>13</v>
      </c>
      <c r="B1" s="4"/>
      <c r="C1" s="4"/>
      <c r="D1" s="4"/>
      <c r="E1" s="4"/>
      <c r="F1" s="4"/>
      <c r="G1" s="4"/>
      <c r="H1" s="4"/>
    </row>
    <row r="2" s="1" customFormat="1" ht="20" customHeight="1" spans="1:8">
      <c r="A2" s="5" t="s">
        <v>14</v>
      </c>
      <c r="B2" s="6"/>
      <c r="C2" s="6"/>
      <c r="D2" s="6"/>
      <c r="E2" s="6"/>
      <c r="F2" s="6"/>
      <c r="G2" s="6"/>
      <c r="H2" s="7"/>
    </row>
    <row r="3" s="2" customFormat="1" ht="20" customHeight="1" spans="1:8">
      <c r="A3" s="8" t="s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9" t="s">
        <v>19</v>
      </c>
      <c r="G3" s="10" t="s">
        <v>20</v>
      </c>
      <c r="H3" s="8" t="s">
        <v>4</v>
      </c>
    </row>
    <row r="4" s="2" customFormat="1" ht="20" customHeight="1" spans="1:8">
      <c r="A4" s="8">
        <v>1</v>
      </c>
      <c r="B4" s="11" t="s">
        <v>21</v>
      </c>
      <c r="C4" s="8">
        <v>52</v>
      </c>
      <c r="D4" s="8" t="s">
        <v>22</v>
      </c>
      <c r="E4" s="8">
        <v>78</v>
      </c>
      <c r="F4" s="9">
        <f>74*0.31</f>
        <v>22.94</v>
      </c>
      <c r="G4" s="10">
        <f>F4*C4*E4</f>
        <v>93044.64</v>
      </c>
      <c r="H4" s="12" t="s">
        <v>23</v>
      </c>
    </row>
    <row r="5" s="2" customFormat="1" ht="20" customHeight="1" spans="1:8">
      <c r="A5" s="8">
        <v>2</v>
      </c>
      <c r="B5" s="11" t="s">
        <v>24</v>
      </c>
      <c r="C5" s="8">
        <v>52</v>
      </c>
      <c r="D5" s="8" t="s">
        <v>22</v>
      </c>
      <c r="E5" s="8">
        <v>78</v>
      </c>
      <c r="F5" s="9">
        <v>38</v>
      </c>
      <c r="G5" s="10">
        <f t="shared" ref="G5:G10" si="0">F5*C5*E5</f>
        <v>154128</v>
      </c>
      <c r="H5" s="13"/>
    </row>
    <row r="6" s="1" customFormat="1" ht="20" customHeight="1" spans="1:8">
      <c r="A6" s="8">
        <v>3</v>
      </c>
      <c r="B6" s="11" t="s">
        <v>25</v>
      </c>
      <c r="C6" s="8">
        <v>73</v>
      </c>
      <c r="D6" s="8" t="s">
        <v>22</v>
      </c>
      <c r="E6" s="8">
        <v>78</v>
      </c>
      <c r="F6" s="9">
        <f>42*0.31</f>
        <v>13.02</v>
      </c>
      <c r="G6" s="10">
        <f t="shared" si="0"/>
        <v>74135.88</v>
      </c>
      <c r="H6" s="13"/>
    </row>
    <row r="7" s="1" customFormat="1" ht="20" customHeight="1" spans="1:8">
      <c r="A7" s="8">
        <v>4</v>
      </c>
      <c r="B7" s="11" t="s">
        <v>26</v>
      </c>
      <c r="C7" s="8">
        <v>164</v>
      </c>
      <c r="D7" s="8" t="s">
        <v>22</v>
      </c>
      <c r="E7" s="8">
        <v>78</v>
      </c>
      <c r="F7" s="9">
        <f>74*0.31</f>
        <v>22.94</v>
      </c>
      <c r="G7" s="10">
        <f t="shared" si="0"/>
        <v>293448.48</v>
      </c>
      <c r="H7" s="13"/>
    </row>
    <row r="8" s="1" customFormat="1" ht="20" customHeight="1" spans="1:8">
      <c r="A8" s="8">
        <v>5</v>
      </c>
      <c r="B8" s="11" t="s">
        <v>27</v>
      </c>
      <c r="C8" s="8">
        <v>8</v>
      </c>
      <c r="D8" s="8" t="s">
        <v>22</v>
      </c>
      <c r="E8" s="8">
        <v>78</v>
      </c>
      <c r="F8" s="9">
        <v>10</v>
      </c>
      <c r="G8" s="10">
        <f t="shared" si="0"/>
        <v>6240</v>
      </c>
      <c r="H8" s="13"/>
    </row>
    <row r="9" s="1" customFormat="1" ht="20" customHeight="1" spans="1:8">
      <c r="A9" s="8">
        <v>6</v>
      </c>
      <c r="B9" s="11" t="s">
        <v>28</v>
      </c>
      <c r="C9" s="8">
        <v>21</v>
      </c>
      <c r="D9" s="8" t="s">
        <v>22</v>
      </c>
      <c r="E9" s="8">
        <v>78</v>
      </c>
      <c r="F9" s="9">
        <f>60*0.31</f>
        <v>18.6</v>
      </c>
      <c r="G9" s="10">
        <f t="shared" si="0"/>
        <v>30466.8</v>
      </c>
      <c r="H9" s="13"/>
    </row>
    <row r="10" s="1" customFormat="1" ht="20" customHeight="1" spans="1:8">
      <c r="A10" s="8">
        <v>7</v>
      </c>
      <c r="B10" s="11" t="s">
        <v>29</v>
      </c>
      <c r="C10" s="8">
        <v>16</v>
      </c>
      <c r="D10" s="8" t="s">
        <v>22</v>
      </c>
      <c r="E10" s="8">
        <v>78</v>
      </c>
      <c r="F10" s="9">
        <f>74*0.31</f>
        <v>22.94</v>
      </c>
      <c r="G10" s="10">
        <f t="shared" si="0"/>
        <v>28629.12</v>
      </c>
      <c r="H10" s="14"/>
    </row>
    <row r="11" s="1" customFormat="1" ht="20" customHeight="1" spans="1:8">
      <c r="A11" s="15" t="s">
        <v>30</v>
      </c>
      <c r="B11" s="16"/>
      <c r="C11" s="16"/>
      <c r="D11" s="16"/>
      <c r="E11" s="16"/>
      <c r="F11" s="17"/>
      <c r="G11" s="18">
        <f>SUM(G4:G10)</f>
        <v>680092.92</v>
      </c>
      <c r="H11" s="8"/>
    </row>
    <row r="12" ht="20" customHeight="1" spans="1:8">
      <c r="A12" s="19" t="s">
        <v>31</v>
      </c>
      <c r="B12" s="20"/>
      <c r="C12" s="20"/>
      <c r="D12" s="20"/>
      <c r="E12" s="20"/>
      <c r="F12" s="20"/>
      <c r="G12" s="20"/>
      <c r="H12" s="21"/>
    </row>
    <row r="13" ht="20" customHeight="1" spans="1:8">
      <c r="A13" s="5" t="s">
        <v>14</v>
      </c>
      <c r="B13" s="6"/>
      <c r="C13" s="6"/>
      <c r="D13" s="6"/>
      <c r="E13" s="6"/>
      <c r="F13" s="6"/>
      <c r="G13" s="6"/>
      <c r="H13" s="7"/>
    </row>
    <row r="14" ht="20" customHeight="1" spans="1:8">
      <c r="A14" s="8" t="s">
        <v>1</v>
      </c>
      <c r="B14" s="8" t="s">
        <v>15</v>
      </c>
      <c r="C14" s="8" t="s">
        <v>16</v>
      </c>
      <c r="D14" s="8" t="s">
        <v>17</v>
      </c>
      <c r="E14" s="8" t="s">
        <v>18</v>
      </c>
      <c r="F14" s="9" t="s">
        <v>19</v>
      </c>
      <c r="G14" s="10" t="s">
        <v>20</v>
      </c>
      <c r="H14" s="8" t="s">
        <v>4</v>
      </c>
    </row>
    <row r="15" ht="20" customHeight="1" spans="1:8">
      <c r="A15" s="8">
        <v>1</v>
      </c>
      <c r="B15" s="11" t="s">
        <v>21</v>
      </c>
      <c r="C15" s="8">
        <v>52</v>
      </c>
      <c r="D15" s="8" t="s">
        <v>22</v>
      </c>
      <c r="E15" s="8">
        <v>225</v>
      </c>
      <c r="F15" s="9">
        <f>74*0.31</f>
        <v>22.94</v>
      </c>
      <c r="G15" s="10">
        <f>C15*E15*F15</f>
        <v>268398</v>
      </c>
      <c r="H15" s="12" t="s">
        <v>32</v>
      </c>
    </row>
    <row r="16" ht="20" customHeight="1" spans="1:8">
      <c r="A16" s="8">
        <v>2</v>
      </c>
      <c r="B16" s="11" t="s">
        <v>24</v>
      </c>
      <c r="C16" s="8">
        <v>52</v>
      </c>
      <c r="D16" s="8" t="s">
        <v>22</v>
      </c>
      <c r="E16" s="8">
        <v>225</v>
      </c>
      <c r="F16" s="9">
        <v>38</v>
      </c>
      <c r="G16" s="10">
        <f t="shared" ref="G16:G22" si="1">C16*E16*F16</f>
        <v>444600</v>
      </c>
      <c r="H16" s="13"/>
    </row>
    <row r="17" ht="20" customHeight="1" spans="1:8">
      <c r="A17" s="8">
        <v>3</v>
      </c>
      <c r="B17" s="11" t="s">
        <v>25</v>
      </c>
      <c r="C17" s="8">
        <v>73</v>
      </c>
      <c r="D17" s="8" t="s">
        <v>22</v>
      </c>
      <c r="E17" s="8">
        <v>225</v>
      </c>
      <c r="F17" s="9">
        <f>42*0.31</f>
        <v>13.02</v>
      </c>
      <c r="G17" s="10">
        <f t="shared" si="1"/>
        <v>213853.5</v>
      </c>
      <c r="H17" s="13"/>
    </row>
    <row r="18" ht="20" customHeight="1" spans="1:8">
      <c r="A18" s="8">
        <v>4</v>
      </c>
      <c r="B18" s="11" t="s">
        <v>26</v>
      </c>
      <c r="C18" s="8">
        <v>164</v>
      </c>
      <c r="D18" s="8" t="s">
        <v>22</v>
      </c>
      <c r="E18" s="8">
        <v>225</v>
      </c>
      <c r="F18" s="9">
        <f>74*0.31</f>
        <v>22.94</v>
      </c>
      <c r="G18" s="10">
        <f t="shared" si="1"/>
        <v>846486</v>
      </c>
      <c r="H18" s="13"/>
    </row>
    <row r="19" ht="20" customHeight="1" spans="1:8">
      <c r="A19" s="8">
        <v>5</v>
      </c>
      <c r="B19" s="11" t="s">
        <v>27</v>
      </c>
      <c r="C19" s="8">
        <v>8</v>
      </c>
      <c r="D19" s="8" t="s">
        <v>22</v>
      </c>
      <c r="E19" s="8">
        <v>225</v>
      </c>
      <c r="F19" s="9">
        <v>10</v>
      </c>
      <c r="G19" s="10">
        <f t="shared" si="1"/>
        <v>18000</v>
      </c>
      <c r="H19" s="13"/>
    </row>
    <row r="20" ht="20" customHeight="1" spans="1:8">
      <c r="A20" s="8">
        <v>6</v>
      </c>
      <c r="B20" s="11" t="s">
        <v>28</v>
      </c>
      <c r="C20" s="8">
        <v>21</v>
      </c>
      <c r="D20" s="8" t="s">
        <v>22</v>
      </c>
      <c r="E20" s="8">
        <v>225</v>
      </c>
      <c r="F20" s="9">
        <f>60*0.31</f>
        <v>18.6</v>
      </c>
      <c r="G20" s="10">
        <f t="shared" si="1"/>
        <v>87885</v>
      </c>
      <c r="H20" s="13"/>
    </row>
    <row r="21" ht="20" customHeight="1" spans="1:8">
      <c r="A21" s="8">
        <v>7</v>
      </c>
      <c r="B21" s="11" t="s">
        <v>33</v>
      </c>
      <c r="C21" s="8">
        <v>7</v>
      </c>
      <c r="D21" s="8" t="s">
        <v>34</v>
      </c>
      <c r="E21" s="8">
        <v>225</v>
      </c>
      <c r="F21" s="9">
        <v>32</v>
      </c>
      <c r="G21" s="10">
        <f>7*E21*F21</f>
        <v>50400</v>
      </c>
      <c r="H21" s="13"/>
    </row>
    <row r="22" ht="20" customHeight="1" spans="1:8">
      <c r="A22" s="8">
        <v>8</v>
      </c>
      <c r="B22" s="11" t="s">
        <v>29</v>
      </c>
      <c r="C22" s="8">
        <v>16</v>
      </c>
      <c r="D22" s="8" t="s">
        <v>22</v>
      </c>
      <c r="E22" s="8">
        <v>225</v>
      </c>
      <c r="F22" s="9">
        <f>74*0.31</f>
        <v>22.94</v>
      </c>
      <c r="G22" s="10">
        <f t="shared" si="1"/>
        <v>82584</v>
      </c>
      <c r="H22" s="14"/>
    </row>
    <row r="23" ht="19" customHeight="1" spans="1:8">
      <c r="A23" s="22" t="s">
        <v>30</v>
      </c>
      <c r="B23" s="23"/>
      <c r="C23" s="23"/>
      <c r="D23" s="23"/>
      <c r="E23" s="23"/>
      <c r="F23" s="24"/>
      <c r="G23" s="18">
        <f>SUM(G15:G22)</f>
        <v>2012206.5</v>
      </c>
      <c r="H23" s="25"/>
    </row>
    <row r="24" ht="20" customHeight="1" spans="1:8">
      <c r="A24" s="19" t="s">
        <v>35</v>
      </c>
      <c r="B24" s="20"/>
      <c r="C24" s="20"/>
      <c r="D24" s="20"/>
      <c r="E24" s="20"/>
      <c r="F24" s="20"/>
      <c r="G24" s="20"/>
      <c r="H24" s="21"/>
    </row>
    <row r="25" ht="20" customHeight="1" spans="1:8">
      <c r="A25" s="5" t="s">
        <v>14</v>
      </c>
      <c r="B25" s="6"/>
      <c r="C25" s="6"/>
      <c r="D25" s="6"/>
      <c r="E25" s="6"/>
      <c r="F25" s="6"/>
      <c r="G25" s="6"/>
      <c r="H25" s="7"/>
    </row>
    <row r="26" ht="20" customHeight="1" spans="1:8">
      <c r="A26" s="8" t="s">
        <v>1</v>
      </c>
      <c r="B26" s="8" t="s">
        <v>15</v>
      </c>
      <c r="C26" s="8" t="s">
        <v>16</v>
      </c>
      <c r="D26" s="8" t="s">
        <v>17</v>
      </c>
      <c r="E26" s="8" t="s">
        <v>18</v>
      </c>
      <c r="F26" s="9" t="s">
        <v>19</v>
      </c>
      <c r="G26" s="10" t="s">
        <v>20</v>
      </c>
      <c r="H26" s="8" t="s">
        <v>4</v>
      </c>
    </row>
    <row r="27" ht="20" customHeight="1" spans="1:8">
      <c r="A27" s="8">
        <v>1</v>
      </c>
      <c r="B27" s="11" t="s">
        <v>21</v>
      </c>
      <c r="C27" s="8">
        <v>52</v>
      </c>
      <c r="D27" s="8" t="s">
        <v>22</v>
      </c>
      <c r="E27" s="8">
        <v>78</v>
      </c>
      <c r="F27" s="9">
        <f>74*0.31</f>
        <v>22.94</v>
      </c>
      <c r="G27" s="10">
        <f>C27*E27*F27</f>
        <v>93044.64</v>
      </c>
      <c r="H27" s="12" t="s">
        <v>23</v>
      </c>
    </row>
    <row r="28" ht="20" customHeight="1" spans="1:8">
      <c r="A28" s="8">
        <v>2</v>
      </c>
      <c r="B28" s="11" t="s">
        <v>24</v>
      </c>
      <c r="C28" s="8">
        <v>52</v>
      </c>
      <c r="D28" s="8" t="s">
        <v>22</v>
      </c>
      <c r="E28" s="8">
        <v>78</v>
      </c>
      <c r="F28" s="9">
        <v>38</v>
      </c>
      <c r="G28" s="10">
        <f>C28*E28*F28</f>
        <v>154128</v>
      </c>
      <c r="H28" s="13"/>
    </row>
    <row r="29" ht="20" customHeight="1" spans="1:8">
      <c r="A29" s="8">
        <v>3</v>
      </c>
      <c r="B29" s="11" t="s">
        <v>25</v>
      </c>
      <c r="C29" s="8">
        <v>73</v>
      </c>
      <c r="D29" s="8" t="s">
        <v>22</v>
      </c>
      <c r="E29" s="8">
        <v>78</v>
      </c>
      <c r="F29" s="9">
        <f>42*0.31</f>
        <v>13.02</v>
      </c>
      <c r="G29" s="10">
        <f t="shared" ref="G29:G34" si="2">C29*E29*F29</f>
        <v>74135.88</v>
      </c>
      <c r="H29" s="13"/>
    </row>
    <row r="30" ht="20" customHeight="1" spans="1:8">
      <c r="A30" s="8">
        <v>4</v>
      </c>
      <c r="B30" s="11" t="s">
        <v>26</v>
      </c>
      <c r="C30" s="8">
        <v>164</v>
      </c>
      <c r="D30" s="8" t="s">
        <v>22</v>
      </c>
      <c r="E30" s="8">
        <v>78</v>
      </c>
      <c r="F30" s="9">
        <f>74*0.31</f>
        <v>22.94</v>
      </c>
      <c r="G30" s="10">
        <f t="shared" si="2"/>
        <v>293448.48</v>
      </c>
      <c r="H30" s="13"/>
    </row>
    <row r="31" ht="20" customHeight="1" spans="1:8">
      <c r="A31" s="8">
        <v>5</v>
      </c>
      <c r="B31" s="11" t="s">
        <v>27</v>
      </c>
      <c r="C31" s="8">
        <v>8</v>
      </c>
      <c r="D31" s="8" t="s">
        <v>22</v>
      </c>
      <c r="E31" s="8">
        <v>78</v>
      </c>
      <c r="F31" s="9">
        <v>10</v>
      </c>
      <c r="G31" s="10">
        <f t="shared" si="2"/>
        <v>6240</v>
      </c>
      <c r="H31" s="13"/>
    </row>
    <row r="32" ht="20" customHeight="1" spans="1:8">
      <c r="A32" s="8">
        <v>6</v>
      </c>
      <c r="B32" s="11" t="s">
        <v>28</v>
      </c>
      <c r="C32" s="8">
        <v>21</v>
      </c>
      <c r="D32" s="8" t="s">
        <v>22</v>
      </c>
      <c r="E32" s="8">
        <v>78</v>
      </c>
      <c r="F32" s="9">
        <f>60*0.31</f>
        <v>18.6</v>
      </c>
      <c r="G32" s="10">
        <f t="shared" si="2"/>
        <v>30466.8</v>
      </c>
      <c r="H32" s="13"/>
    </row>
    <row r="33" ht="20" customHeight="1" spans="1:8">
      <c r="A33" s="8">
        <v>7</v>
      </c>
      <c r="B33" s="11" t="s">
        <v>33</v>
      </c>
      <c r="C33" s="8">
        <v>7</v>
      </c>
      <c r="D33" s="8" t="s">
        <v>34</v>
      </c>
      <c r="E33" s="8">
        <v>78</v>
      </c>
      <c r="F33" s="9">
        <v>32</v>
      </c>
      <c r="G33" s="10">
        <f>F33*E33*7</f>
        <v>17472</v>
      </c>
      <c r="H33" s="13"/>
    </row>
    <row r="34" ht="20" customHeight="1" spans="1:8">
      <c r="A34" s="8">
        <v>8</v>
      </c>
      <c r="B34" s="11" t="s">
        <v>29</v>
      </c>
      <c r="C34" s="8">
        <v>16</v>
      </c>
      <c r="D34" s="8" t="s">
        <v>22</v>
      </c>
      <c r="E34" s="8">
        <v>78</v>
      </c>
      <c r="F34" s="9">
        <f>74*0.31</f>
        <v>22.94</v>
      </c>
      <c r="G34" s="10">
        <f t="shared" si="2"/>
        <v>28629.12</v>
      </c>
      <c r="H34" s="14"/>
    </row>
    <row r="35" spans="1:8">
      <c r="A35" s="26" t="s">
        <v>30</v>
      </c>
      <c r="B35" s="27"/>
      <c r="C35" s="27"/>
      <c r="D35" s="27"/>
      <c r="E35" s="27"/>
      <c r="F35" s="10"/>
      <c r="G35" s="18">
        <f>SUM(G27:G34)</f>
        <v>697564.92</v>
      </c>
      <c r="H35" s="25"/>
    </row>
    <row r="36" spans="1:8">
      <c r="A36" s="19" t="s">
        <v>36</v>
      </c>
      <c r="B36" s="20"/>
      <c r="C36" s="20"/>
      <c r="D36" s="20"/>
      <c r="E36" s="20"/>
      <c r="F36" s="20"/>
      <c r="G36" s="20"/>
      <c r="H36" s="21"/>
    </row>
    <row r="37" ht="17" customHeight="1" spans="1:8">
      <c r="A37" s="5" t="s">
        <v>14</v>
      </c>
      <c r="B37" s="6"/>
      <c r="C37" s="6"/>
      <c r="D37" s="6"/>
      <c r="E37" s="6"/>
      <c r="F37" s="6"/>
      <c r="G37" s="6"/>
      <c r="H37" s="7"/>
    </row>
    <row r="38" spans="1:8">
      <c r="A38" s="8" t="s">
        <v>1</v>
      </c>
      <c r="B38" s="8" t="s">
        <v>37</v>
      </c>
      <c r="C38" s="8" t="s">
        <v>16</v>
      </c>
      <c r="D38" s="8" t="s">
        <v>17</v>
      </c>
      <c r="E38" s="9" t="s">
        <v>18</v>
      </c>
      <c r="F38" s="9" t="s">
        <v>19</v>
      </c>
      <c r="G38" s="9" t="s">
        <v>20</v>
      </c>
      <c r="H38" s="8" t="s">
        <v>4</v>
      </c>
    </row>
    <row r="39" ht="30" customHeight="1" spans="1:8">
      <c r="A39" s="28">
        <v>1</v>
      </c>
      <c r="B39" s="12" t="s">
        <v>38</v>
      </c>
      <c r="C39" s="8">
        <v>8</v>
      </c>
      <c r="D39" s="8" t="s">
        <v>22</v>
      </c>
      <c r="E39" s="9">
        <v>1800</v>
      </c>
      <c r="F39" s="9">
        <f>74*0.31</f>
        <v>22.94</v>
      </c>
      <c r="G39" s="9">
        <f>C39*E39*F39</f>
        <v>330336</v>
      </c>
      <c r="H39" s="12" t="s">
        <v>39</v>
      </c>
    </row>
    <row r="40" ht="30" customHeight="1" spans="1:8">
      <c r="A40" s="29"/>
      <c r="B40" s="14"/>
      <c r="C40" s="8">
        <v>8</v>
      </c>
      <c r="D40" s="8" t="s">
        <v>40</v>
      </c>
      <c r="E40" s="9" t="s">
        <v>41</v>
      </c>
      <c r="F40" s="9">
        <v>3150</v>
      </c>
      <c r="G40" s="9">
        <f>C40*F40</f>
        <v>25200</v>
      </c>
      <c r="H40" s="14"/>
    </row>
    <row r="41" ht="30" customHeight="1" spans="1:8">
      <c r="A41" s="12">
        <v>2</v>
      </c>
      <c r="B41" s="12" t="s">
        <v>42</v>
      </c>
      <c r="C41" s="8">
        <v>4</v>
      </c>
      <c r="D41" s="8" t="s">
        <v>22</v>
      </c>
      <c r="E41" s="9">
        <v>1800</v>
      </c>
      <c r="F41" s="9">
        <v>10</v>
      </c>
      <c r="G41" s="9">
        <f>C41*E41*F41</f>
        <v>72000</v>
      </c>
      <c r="H41" s="12" t="s">
        <v>43</v>
      </c>
    </row>
    <row r="42" ht="33" customHeight="1" spans="1:8">
      <c r="A42" s="14"/>
      <c r="B42" s="14"/>
      <c r="C42" s="8">
        <v>4</v>
      </c>
      <c r="D42" s="8" t="s">
        <v>40</v>
      </c>
      <c r="E42" s="8" t="s">
        <v>41</v>
      </c>
      <c r="F42" s="9">
        <v>3150</v>
      </c>
      <c r="G42" s="9">
        <f>C42*F42</f>
        <v>12600</v>
      </c>
      <c r="H42" s="14"/>
    </row>
    <row r="43" spans="1:8">
      <c r="A43" s="8" t="s">
        <v>30</v>
      </c>
      <c r="B43" s="8"/>
      <c r="C43" s="8"/>
      <c r="D43" s="8"/>
      <c r="E43" s="8"/>
      <c r="F43" s="8"/>
      <c r="G43" s="30">
        <f>SUM(G39:G42)</f>
        <v>440136</v>
      </c>
      <c r="H43" s="31"/>
    </row>
    <row r="44" spans="1:8">
      <c r="A44" s="32"/>
      <c r="B44" s="32"/>
      <c r="C44" s="32"/>
      <c r="D44" s="32"/>
      <c r="E44" s="32"/>
      <c r="F44" s="32"/>
      <c r="G44" s="32"/>
      <c r="H44" s="32"/>
    </row>
    <row r="45" spans="1:8">
      <c r="A45" s="32"/>
      <c r="B45" s="32"/>
      <c r="C45" s="32"/>
      <c r="D45" s="32"/>
      <c r="E45" s="32"/>
      <c r="F45" s="32"/>
      <c r="G45" s="32"/>
      <c r="H45" s="32"/>
    </row>
  </sheetData>
  <mergeCells count="22">
    <mergeCell ref="A1:H1"/>
    <mergeCell ref="A2:H2"/>
    <mergeCell ref="A11:F11"/>
    <mergeCell ref="A12:H12"/>
    <mergeCell ref="A13:H13"/>
    <mergeCell ref="A23:F23"/>
    <mergeCell ref="A24:H24"/>
    <mergeCell ref="A25:H25"/>
    <mergeCell ref="A35:F35"/>
    <mergeCell ref="A36:H36"/>
    <mergeCell ref="A37:H37"/>
    <mergeCell ref="A43:F43"/>
    <mergeCell ref="A39:A40"/>
    <mergeCell ref="A41:A42"/>
    <mergeCell ref="B39:B40"/>
    <mergeCell ref="B41:B42"/>
    <mergeCell ref="H4:H10"/>
    <mergeCell ref="H15:H22"/>
    <mergeCell ref="H27:H34"/>
    <mergeCell ref="H39:H40"/>
    <mergeCell ref="H41:H42"/>
    <mergeCell ref="A44:H45"/>
  </mergeCells>
  <printOptions horizontalCentered="1" verticalCentered="1"/>
  <pageMargins left="0.747916666666667" right="0.747916666666667" top="0.313888888888889" bottom="0.511805555555556" header="0.393055555555556" footer="0.511805555555556"/>
  <pageSetup paperSize="9" scale="57" orientation="landscape" horizontalDpi="300" verticalDpi="300"/>
  <headerFooter alignWithMargins="0"/>
  <ignoredErrors>
    <ignoredError sqref="G39: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报价汇总表</vt:lpstr>
      <vt:lpstr>监测清单明细表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小花</dc:creator>
  <cp:lastModifiedBy>花顺</cp:lastModifiedBy>
  <dcterms:created xsi:type="dcterms:W3CDTF">2024-04-28T05:10:00Z</dcterms:created>
  <dcterms:modified xsi:type="dcterms:W3CDTF">2024-08-15T00:24:27Z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B5343BC694074DFF9B94EE182290FB78_13</vt:lpwstr>
  </property>
  <property fmtid="{D5CDD505-2E9C-101B-9397-08002B2CF9AE}" pid="3" name="KSOProductBuildVer">
    <vt:lpwstr>2052-12.1.0.17827</vt:lpwstr>
  </property>
</Properties>
</file>